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2130" tabRatio="673" activeTab="3"/>
  </bookViews>
  <sheets>
    <sheet name="IS" sheetId="1" r:id="rId1"/>
    <sheet name="BS" sheetId="2" r:id="rId2"/>
    <sheet name="Equity" sheetId="3" r:id="rId3"/>
    <sheet name="Cash Flow" sheetId="4" r:id="rId4"/>
  </sheets>
  <definedNames>
    <definedName name="_xlnm.Print_Area" localSheetId="1">'BS'!$A$1:$F$63</definedName>
    <definedName name="_xlnm.Print_Area" localSheetId="3">'Cash Flow'!$A$1:$F$40</definedName>
    <definedName name="_xlnm.Print_Area" localSheetId="2">'Equity'!$A$1:$J$44</definedName>
    <definedName name="_xlnm.Print_Area" localSheetId="0">'IS'!$A$1:$G$46</definedName>
  </definedNames>
  <calcPr fullCalcOnLoad="1"/>
</workbook>
</file>

<file path=xl/sharedStrings.xml><?xml version="1.0" encoding="utf-8"?>
<sst xmlns="http://schemas.openxmlformats.org/spreadsheetml/2006/main" count="134" uniqueCount="108">
  <si>
    <t>(Incorporated in Malaysia)</t>
  </si>
  <si>
    <t>Condensed Consolidated Income Statements</t>
  </si>
  <si>
    <t>Individual Period</t>
  </si>
  <si>
    <t>Cumulative Period</t>
  </si>
  <si>
    <t>RM'000</t>
  </si>
  <si>
    <t>Revenue</t>
  </si>
  <si>
    <t>Condensed Consolidated Balance Sheet</t>
  </si>
  <si>
    <t>Unaudited as at</t>
  </si>
  <si>
    <t>Audited as at</t>
  </si>
  <si>
    <t>Property, plant and equipment</t>
  </si>
  <si>
    <t>Current assets</t>
  </si>
  <si>
    <t xml:space="preserve">Inventories </t>
  </si>
  <si>
    <t>Trade receivables</t>
  </si>
  <si>
    <t>Cash and cash equivalents</t>
  </si>
  <si>
    <t>Current liabilities</t>
  </si>
  <si>
    <t>Trade payables</t>
  </si>
  <si>
    <t>Share capital</t>
  </si>
  <si>
    <t>Condensed Consolidated Statement of Changes in Equity</t>
  </si>
  <si>
    <t>Share</t>
  </si>
  <si>
    <t xml:space="preserve"> Translation</t>
  </si>
  <si>
    <t>Capital</t>
  </si>
  <si>
    <t>Reserve</t>
  </si>
  <si>
    <t>Total</t>
  </si>
  <si>
    <t>Condensed Consolidated Cash Flow Statement</t>
  </si>
  <si>
    <t>Deferred Tax Assets</t>
  </si>
  <si>
    <t>Tax recoverable</t>
  </si>
  <si>
    <t>Less : Operating expenses</t>
  </si>
  <si>
    <t>Add : Other income</t>
  </si>
  <si>
    <t>Less : Finance cost</t>
  </si>
  <si>
    <t>Less : Tax expense</t>
  </si>
  <si>
    <t>Add : Interest income</t>
  </si>
  <si>
    <t>Attributable to:</t>
  </si>
  <si>
    <t>Minority interest</t>
  </si>
  <si>
    <t>Basic earning per share attributable to</t>
  </si>
  <si>
    <t>Investment property</t>
  </si>
  <si>
    <t>ASSETS</t>
  </si>
  <si>
    <t>Non-current assets</t>
  </si>
  <si>
    <t>TOTAL ASSETS</t>
  </si>
  <si>
    <t>EQUITY AND LIABILITIES</t>
  </si>
  <si>
    <t>Other reserves</t>
  </si>
  <si>
    <t>Total equity</t>
  </si>
  <si>
    <t>Non Current liabilities</t>
  </si>
  <si>
    <t xml:space="preserve">Other payables </t>
  </si>
  <si>
    <t>TOTAL EQUITY AND LIABILITIES</t>
  </si>
  <si>
    <t>Net assets per share attributable to equity holders</t>
  </si>
  <si>
    <t>Other receivables</t>
  </si>
  <si>
    <t>Retained profits</t>
  </si>
  <si>
    <t>Borrowings</t>
  </si>
  <si>
    <t>Taxation</t>
  </si>
  <si>
    <t>Deferred tax liabilities</t>
  </si>
  <si>
    <t>Total liabilities</t>
  </si>
  <si>
    <t>KHIND HOLDINGS BERHAD (380310-D)</t>
  </si>
  <si>
    <t xml:space="preserve">The directors are pleased to announce the unaudited condensed consolidated quarterly report </t>
  </si>
  <si>
    <t>Retained</t>
  </si>
  <si>
    <t>Distributable</t>
  </si>
  <si>
    <t>Non Distributable</t>
  </si>
  <si>
    <t>Minority</t>
  </si>
  <si>
    <t>Interest</t>
  </si>
  <si>
    <t xml:space="preserve">Total </t>
  </si>
  <si>
    <t>Equity</t>
  </si>
  <si>
    <t>Effect of exchange rate changes</t>
  </si>
  <si>
    <t>Cash and cash equivalents at beginning of financial period</t>
  </si>
  <si>
    <t>Cash and cash equivalents at end of financial period</t>
  </si>
  <si>
    <t>Cash and bank balances</t>
  </si>
  <si>
    <t>Bank overdrafts</t>
  </si>
  <si>
    <t xml:space="preserve">(The Condensed Consolidated Income Statements should be read in conjunction with the Annual Financial </t>
  </si>
  <si>
    <t xml:space="preserve">(The Condensed Consolidated Balance Sheet should be read in conjunction with the Annual </t>
  </si>
  <si>
    <t xml:space="preserve">(The Condensed Consolidated Cash Flow Statement should be read in conjunction with the Annual Financial </t>
  </si>
  <si>
    <t>As at</t>
  </si>
  <si>
    <t>Cash and cash equivalents at the end of the financial period comprise the following:</t>
  </si>
  <si>
    <t>Net profit for the period</t>
  </si>
  <si>
    <t xml:space="preserve">Prepaid lease payments </t>
  </si>
  <si>
    <t>Intangible assets</t>
  </si>
  <si>
    <t>Other Investments</t>
  </si>
  <si>
    <t>At 1 January 2007</t>
  </si>
  <si>
    <t>Foreign exchange translation difference</t>
  </si>
  <si>
    <t>Operating profit</t>
  </si>
  <si>
    <t>Profit before tax</t>
  </si>
  <si>
    <t>Net profit  for the period</t>
  </si>
  <si>
    <t>Net cash used in investing activities</t>
  </si>
  <si>
    <t>31 December 2007</t>
  </si>
  <si>
    <t>Earnings</t>
  </si>
  <si>
    <t xml:space="preserve"> Report for the year ended 31 December 2007)</t>
  </si>
  <si>
    <t xml:space="preserve">  Financial Report for the year ended 31 December 2007)</t>
  </si>
  <si>
    <t>At 1 January 2008</t>
  </si>
  <si>
    <t xml:space="preserve">  Report for the year ended 31 December 2007)</t>
  </si>
  <si>
    <t>(The Condensed Consolidated Statement of Changes in Equity should be read in conjunction with the Annual Financial Report for the year ended 31 December 2007)</t>
  </si>
  <si>
    <t>Acquisition of subsidiary</t>
  </si>
  <si>
    <t/>
  </si>
  <si>
    <r>
      <t>for the nine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30 September 2008</t>
    </r>
  </si>
  <si>
    <t>30 September</t>
  </si>
  <si>
    <r>
      <t>For the nine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30 September 2008</t>
    </r>
  </si>
  <si>
    <t>As at 30 September 2008</t>
  </si>
  <si>
    <t>30 September 2008</t>
  </si>
  <si>
    <t>For the nine months ended 30 September 2008</t>
  </si>
  <si>
    <t>9 months ended 30 September 2007</t>
  </si>
  <si>
    <t>9 months ended 30 September 2008</t>
  </si>
  <si>
    <t>At 30 September 2007</t>
  </si>
  <si>
    <t>At 30 September 2008</t>
  </si>
  <si>
    <t>30 September 2007</t>
  </si>
  <si>
    <t>Equity holders of the parent</t>
  </si>
  <si>
    <t>equity holders of the parent (sen)</t>
  </si>
  <si>
    <t xml:space="preserve">   of the parent (RM)</t>
  </si>
  <si>
    <t>Equity attributable to equity holders of the parent</t>
  </si>
  <si>
    <t>Attributable to Equity Holders of the Parent</t>
  </si>
  <si>
    <t>Net cash generated from/(used in) operating activities</t>
  </si>
  <si>
    <t>Net cash generated from/(used in) used in financing activities</t>
  </si>
  <si>
    <t>Net changes in cash and cash equivalents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</si>
</sst>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RM&quot;#,##0;&quot;RM&quot;\-#,##0"/>
    <numFmt numFmtId="191" formatCode="&quot;RM&quot;#,##0;[Red]&quot;RM&quot;\-#,##0"/>
    <numFmt numFmtId="192" formatCode="&quot;RM&quot;#,##0.00;&quot;RM&quot;\-#,##0.00"/>
    <numFmt numFmtId="193" formatCode="&quot;RM&quot;#,##0.00;[Red]&quot;RM&quot;\-#,##0.00"/>
    <numFmt numFmtId="194" formatCode="_ &quot;RM&quot;* #,##0_ ;_ &quot;RM&quot;* \-#,##0_ ;_ &quot;RM&quot;* &quot;-&quot;_ ;_ @_ "/>
    <numFmt numFmtId="195" formatCode="_ &quot;RM&quot;* #,##0.00_ ;_ &quot;RM&quot;* \-#,##0.00_ ;_ &quot;RM&quot;* &quot;-&quot;??_ ;_ @_ "/>
    <numFmt numFmtId="196" formatCode="#,##0\ &quot;£&quot;;\-#,##0\ &quot;£&quot;"/>
    <numFmt numFmtId="197" formatCode="#,##0\ &quot;£&quot;;[Red]\-#,##0\ &quot;£&quot;"/>
    <numFmt numFmtId="198" formatCode="#,##0.00\ &quot;£&quot;;\-#,##0.00\ &quot;£&quot;"/>
    <numFmt numFmtId="199" formatCode="#,##0.00\ &quot;£&quot;;[Red]\-#,##0.00\ &quot;£&quot;"/>
    <numFmt numFmtId="200" formatCode="_-* #,##0\ &quot;£&quot;_-;\-* #,##0\ &quot;£&quot;_-;_-* &quot;-&quot;\ &quot;£&quot;_-;_-@_-"/>
    <numFmt numFmtId="201" formatCode="_-* #,##0\ _£_-;\-* #,##0\ _£_-;_-* &quot;-&quot;\ _£_-;_-@_-"/>
    <numFmt numFmtId="202" formatCode="_-* #,##0.00\ &quot;£&quot;_-;\-* #,##0.00\ &quot;£&quot;_-;_-* &quot;-&quot;??\ &quot;£&quot;_-;_-@_-"/>
    <numFmt numFmtId="203" formatCode="_-* #,##0.00\ _£_-;\-* #,##0.00\ _£_-;_-* &quot;-&quot;??\ _£_-;_-@_-"/>
    <numFmt numFmtId="204" formatCode="mmm\ d&quot;, &quot;yy"/>
    <numFmt numFmtId="205" formatCode="_-* #,##0_-;\-* #,##0_-;_-* \-??_-;_-@_-"/>
    <numFmt numFmtId="206" formatCode="_(* #,##0_);_(* \(#,##0\);_(* \-??_);_(@_)"/>
    <numFmt numFmtId="207" formatCode="_-* #,##0.00_-;\-* #,##0.00_-;_-* \-??_-;_-@_-"/>
    <numFmt numFmtId="208" formatCode="_(* #,##0.00_);_(* \(#,##0.00\);_(* \-??_);_(@_)"/>
    <numFmt numFmtId="209" formatCode="_-* #,##0.0000_-;\-* #,##0.0000_-;_-* \-??_-;_-@_-"/>
    <numFmt numFmtId="210" formatCode="_(* #,##0_);_(* \(#,##0\);_(* \-_);_(@_)"/>
    <numFmt numFmtId="211" formatCode="_-* #,##0.0\ _£_-;\-* #,##0.0\ _£_-;_-* &quot;-&quot;??\ _£_-;_-@_-"/>
    <numFmt numFmtId="212" formatCode="_-* #,##0\ _£_-;\-* #,##0\ _£_-;_-* &quot;-&quot;??\ _£_-;_-@_-"/>
    <numFmt numFmtId="213" formatCode="_(* #,##0.0_);_(* \(#,##0.0\);_(* \-??_);_(@_)"/>
    <numFmt numFmtId="214" formatCode="#,##0.0"/>
    <numFmt numFmtId="215" formatCode="_(* #,##0_);_(* \(#,##0\);_(* &quot;-&quot;??_);_(@_)"/>
    <numFmt numFmtId="216" formatCode="#,##0;[Red]\(#,##0\)"/>
    <numFmt numFmtId="217" formatCode="#,##0.0;[Red]\(#,##0.0\)"/>
    <numFmt numFmtId="218" formatCode="#,##0.00;[Red]\(#,##0.00\)"/>
    <numFmt numFmtId="219" formatCode="#,##0.000;[Red]\(#,##0.000\)"/>
    <numFmt numFmtId="220" formatCode="#,##0.00;[Red]\(#,##0\)"/>
    <numFmt numFmtId="221" formatCode="#,##0.0;[Red]\(#,##0\)"/>
    <numFmt numFmtId="222" formatCode="#,##0.0_);[Red]\(#,##0.0\)"/>
    <numFmt numFmtId="223" formatCode="0.0%"/>
    <numFmt numFmtId="224" formatCode="_(* #,##0.0_);_(* \(#,##0.0\);_(* &quot;-&quot;_);_(@_)"/>
    <numFmt numFmtId="225" formatCode="_(* #,##0.00_);_(* \(#,##0.00\);_(* &quot;-&quot;_);_(@_)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204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205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1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10" fontId="6" fillId="0" borderId="0" xfId="0" applyNumberFormat="1" applyFont="1" applyFill="1" applyBorder="1" applyAlignment="1">
      <alignment horizontal="right"/>
    </xf>
    <xf numFmtId="2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16" fontId="6" fillId="0" borderId="0" xfId="0" applyNumberFormat="1" applyFont="1" applyFill="1" applyBorder="1" applyAlignment="1">
      <alignment/>
    </xf>
    <xf numFmtId="216" fontId="6" fillId="0" borderId="3" xfId="0" applyNumberFormat="1" applyFont="1" applyFill="1" applyBorder="1" applyAlignment="1">
      <alignment/>
    </xf>
    <xf numFmtId="216" fontId="6" fillId="0" borderId="4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216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216" fontId="6" fillId="0" borderId="0" xfId="15" applyNumberFormat="1" applyFont="1" applyFill="1" applyBorder="1" applyAlignment="1">
      <alignment horizontal="right"/>
    </xf>
    <xf numFmtId="216" fontId="6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10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16" fontId="6" fillId="0" borderId="4" xfId="0" applyNumberFormat="1" applyFont="1" applyFill="1" applyBorder="1" applyAlignment="1">
      <alignment/>
    </xf>
    <xf numFmtId="210" fontId="6" fillId="0" borderId="0" xfId="0" applyNumberFormat="1" applyFont="1" applyFill="1" applyBorder="1" applyAlignment="1" quotePrefix="1">
      <alignment horizontal="right"/>
    </xf>
    <xf numFmtId="216" fontId="6" fillId="0" borderId="5" xfId="0" applyNumberFormat="1" applyFont="1" applyFill="1" applyBorder="1" applyAlignment="1">
      <alignment/>
    </xf>
    <xf numFmtId="216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216" fontId="6" fillId="0" borderId="5" xfId="15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/>
    </xf>
    <xf numFmtId="203" fontId="6" fillId="0" borderId="0" xfId="15" applyFont="1" applyFill="1" applyBorder="1" applyAlignment="1">
      <alignment horizontal="right"/>
    </xf>
    <xf numFmtId="216" fontId="6" fillId="0" borderId="4" xfId="15" applyNumberFormat="1" applyFont="1" applyFill="1" applyBorder="1" applyAlignment="1">
      <alignment/>
    </xf>
    <xf numFmtId="225" fontId="6" fillId="0" borderId="0" xfId="15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6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14" fontId="6" fillId="0" borderId="7" xfId="0" applyNumberFormat="1" applyFont="1" applyFill="1" applyBorder="1" applyAlignment="1" quotePrefix="1">
      <alignment horizontal="right"/>
    </xf>
    <xf numFmtId="0" fontId="0" fillId="0" borderId="0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209" fontId="6" fillId="0" borderId="0" xfId="0" applyNumberFormat="1" applyFont="1" applyFill="1" applyBorder="1" applyAlignment="1">
      <alignment/>
    </xf>
    <xf numFmtId="209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216" fontId="6" fillId="0" borderId="4" xfId="15" applyNumberFormat="1" applyFont="1" applyFill="1" applyBorder="1" applyAlignment="1">
      <alignment horizontal="right"/>
    </xf>
    <xf numFmtId="38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216" fontId="6" fillId="0" borderId="5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204" fontId="6" fillId="0" borderId="13" xfId="0" applyNumberFormat="1" applyFont="1" applyFill="1" applyBorder="1" applyAlignment="1" quotePrefix="1">
      <alignment horizontal="center"/>
    </xf>
    <xf numFmtId="204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2294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6</xdr:row>
      <xdr:rowOff>104775</xdr:rowOff>
    </xdr:from>
    <xdr:to>
      <xdr:col>7</xdr:col>
      <xdr:colOff>0</xdr:colOff>
      <xdr:row>6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8753475" y="12954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114300</xdr:rowOff>
    </xdr:from>
    <xdr:to>
      <xdr:col>3</xdr:col>
      <xdr:colOff>609600</xdr:colOff>
      <xdr:row>6</xdr:row>
      <xdr:rowOff>114300</xdr:rowOff>
    </xdr:to>
    <xdr:sp>
      <xdr:nvSpPr>
        <xdr:cNvPr id="3" name="Line 19"/>
        <xdr:cNvSpPr>
          <a:spLocks/>
        </xdr:cNvSpPr>
      </xdr:nvSpPr>
      <xdr:spPr>
        <a:xfrm flipH="1">
          <a:off x="4867275" y="13049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showGridLines="0" zoomScale="80" zoomScaleNormal="80" workbookViewId="0" topLeftCell="A1">
      <selection activeCell="B55" sqref="B55"/>
    </sheetView>
  </sheetViews>
  <sheetFormatPr defaultColWidth="9.140625" defaultRowHeight="12.75"/>
  <cols>
    <col min="1" max="1" width="4.8515625" style="12" customWidth="1"/>
    <col min="2" max="2" width="42.140625" style="12" customWidth="1"/>
    <col min="3" max="4" width="14.00390625" style="12" customWidth="1"/>
    <col min="5" max="5" width="5.8515625" style="12" customWidth="1"/>
    <col min="6" max="6" width="15.140625" style="12" customWidth="1"/>
    <col min="7" max="7" width="15.7109375" style="12" customWidth="1"/>
    <col min="8" max="8" width="10.421875" style="12" customWidth="1"/>
    <col min="9" max="9" width="15.57421875" style="12" customWidth="1"/>
    <col min="10" max="10" width="14.00390625" style="12" customWidth="1"/>
    <col min="11" max="11" width="15.140625" style="12" customWidth="1"/>
    <col min="12" max="12" width="14.00390625" style="12" customWidth="1"/>
    <col min="13" max="16384" width="10.8515625" style="12" customWidth="1"/>
  </cols>
  <sheetData>
    <row r="1" spans="2:7" s="25" customFormat="1" ht="15.75">
      <c r="B1" s="26" t="s">
        <v>51</v>
      </c>
      <c r="C1" s="26"/>
      <c r="D1" s="26"/>
      <c r="E1" s="26"/>
      <c r="F1" s="26"/>
      <c r="G1" s="26"/>
    </row>
    <row r="2" spans="2:7" s="25" customFormat="1" ht="15.75">
      <c r="B2" s="26" t="s">
        <v>0</v>
      </c>
      <c r="C2" s="26"/>
      <c r="D2" s="26"/>
      <c r="E2" s="26"/>
      <c r="F2" s="26"/>
      <c r="G2" s="26"/>
    </row>
    <row r="3" spans="2:7" s="25" customFormat="1" ht="15.75">
      <c r="B3" s="26" t="s">
        <v>52</v>
      </c>
      <c r="C3" s="26"/>
      <c r="D3" s="26"/>
      <c r="E3" s="26"/>
      <c r="F3" s="26"/>
      <c r="G3" s="26"/>
    </row>
    <row r="4" spans="2:7" s="25" customFormat="1" ht="15.75">
      <c r="B4" s="26" t="s">
        <v>89</v>
      </c>
      <c r="C4" s="26"/>
      <c r="D4" s="26"/>
      <c r="E4" s="26"/>
      <c r="F4" s="26"/>
      <c r="G4" s="26"/>
    </row>
    <row r="5" spans="2:7" s="25" customFormat="1" ht="15.75">
      <c r="B5" s="26"/>
      <c r="C5" s="26"/>
      <c r="D5" s="26"/>
      <c r="E5" s="26"/>
      <c r="F5" s="26"/>
      <c r="G5" s="26"/>
    </row>
    <row r="6" spans="2:7" s="25" customFormat="1" ht="15.75">
      <c r="B6" s="26" t="s">
        <v>1</v>
      </c>
      <c r="C6" s="26"/>
      <c r="D6" s="26"/>
      <c r="E6" s="26"/>
      <c r="F6" s="26"/>
      <c r="G6" s="26"/>
    </row>
    <row r="7" spans="2:7" s="25" customFormat="1" ht="15.75">
      <c r="B7" s="26" t="s">
        <v>91</v>
      </c>
      <c r="C7" s="26"/>
      <c r="D7" s="26"/>
      <c r="E7" s="26"/>
      <c r="F7" s="26"/>
      <c r="G7" s="26"/>
    </row>
    <row r="8" spans="2:7" s="4" customFormat="1" ht="15">
      <c r="B8" s="3"/>
      <c r="C8" s="3"/>
      <c r="D8" s="3"/>
      <c r="E8" s="3"/>
      <c r="F8" s="3"/>
      <c r="G8" s="3"/>
    </row>
    <row r="9" spans="2:7" s="4" customFormat="1" ht="15">
      <c r="B9" s="3"/>
      <c r="C9" s="72" t="s">
        <v>2</v>
      </c>
      <c r="D9" s="72"/>
      <c r="E9" s="5"/>
      <c r="F9" s="72" t="s">
        <v>3</v>
      </c>
      <c r="G9" s="72"/>
    </row>
    <row r="10" spans="2:7" s="4" customFormat="1" ht="15">
      <c r="B10" s="3"/>
      <c r="C10" s="73" t="s">
        <v>90</v>
      </c>
      <c r="D10" s="74"/>
      <c r="E10" s="6"/>
      <c r="F10" s="73" t="s">
        <v>90</v>
      </c>
      <c r="G10" s="74"/>
    </row>
    <row r="11" spans="2:7" s="4" customFormat="1" ht="15">
      <c r="B11" s="3"/>
      <c r="C11" s="7">
        <v>2008</v>
      </c>
      <c r="D11" s="8">
        <v>2007</v>
      </c>
      <c r="E11" s="5"/>
      <c r="F11" s="7">
        <v>2008</v>
      </c>
      <c r="G11" s="8">
        <v>2007</v>
      </c>
    </row>
    <row r="12" spans="2:7" s="4" customFormat="1" ht="15">
      <c r="B12" s="3"/>
      <c r="C12" s="9" t="s">
        <v>4</v>
      </c>
      <c r="D12" s="9" t="s">
        <v>4</v>
      </c>
      <c r="E12" s="9"/>
      <c r="F12" s="9" t="s">
        <v>4</v>
      </c>
      <c r="G12" s="9" t="s">
        <v>4</v>
      </c>
    </row>
    <row r="13" spans="2:9" s="4" customFormat="1" ht="15">
      <c r="B13" s="3"/>
      <c r="C13" s="5"/>
      <c r="D13" s="5"/>
      <c r="E13" s="5"/>
      <c r="F13" s="5"/>
      <c r="G13" s="5"/>
      <c r="I13" s="10"/>
    </row>
    <row r="14" spans="2:9" s="4" customFormat="1" ht="15">
      <c r="B14" s="3" t="s">
        <v>5</v>
      </c>
      <c r="C14" s="21">
        <f>F14-86269</f>
        <v>55698</v>
      </c>
      <c r="D14" s="21">
        <v>47251</v>
      </c>
      <c r="E14" s="21"/>
      <c r="F14" s="21">
        <v>141967</v>
      </c>
      <c r="G14" s="21">
        <v>115228</v>
      </c>
      <c r="I14" s="21"/>
    </row>
    <row r="15" spans="2:9" s="4" customFormat="1" ht="15">
      <c r="B15" s="3"/>
      <c r="C15" s="21"/>
      <c r="D15" s="21"/>
      <c r="E15" s="21"/>
      <c r="F15" s="21"/>
      <c r="G15" s="21"/>
      <c r="I15" s="21"/>
    </row>
    <row r="16" spans="2:9" s="4" customFormat="1" ht="15">
      <c r="B16" s="3" t="s">
        <v>26</v>
      </c>
      <c r="C16" s="21">
        <f>F16-83006</f>
        <v>51336</v>
      </c>
      <c r="D16" s="21">
        <v>45024</v>
      </c>
      <c r="E16" s="21"/>
      <c r="F16" s="21">
        <f>100987+34822-F20</f>
        <v>134342</v>
      </c>
      <c r="G16" s="21">
        <v>111093</v>
      </c>
      <c r="I16" s="21"/>
    </row>
    <row r="17" spans="2:9" s="4" customFormat="1" ht="15">
      <c r="B17" s="3" t="s">
        <v>27</v>
      </c>
      <c r="C17" s="21">
        <f>F17-729</f>
        <v>56</v>
      </c>
      <c r="D17" s="21">
        <v>49</v>
      </c>
      <c r="E17" s="21"/>
      <c r="F17" s="21">
        <v>785</v>
      </c>
      <c r="G17" s="21">
        <v>331</v>
      </c>
      <c r="I17" s="21"/>
    </row>
    <row r="18" spans="2:9" s="4" customFormat="1" ht="15">
      <c r="B18" s="3"/>
      <c r="C18" s="71"/>
      <c r="D18" s="22"/>
      <c r="E18" s="21"/>
      <c r="F18" s="71"/>
      <c r="G18" s="22"/>
      <c r="I18" s="21"/>
    </row>
    <row r="19" spans="2:9" s="4" customFormat="1" ht="15">
      <c r="B19" s="3" t="s">
        <v>76</v>
      </c>
      <c r="C19" s="21">
        <f>C14-C16+C17</f>
        <v>4418</v>
      </c>
      <c r="D19" s="21">
        <f>D14-D16+D17</f>
        <v>2276</v>
      </c>
      <c r="E19" s="21"/>
      <c r="F19" s="21">
        <f>F14-F16+F17</f>
        <v>8410</v>
      </c>
      <c r="G19" s="21">
        <f>G14-G16+G17</f>
        <v>4466</v>
      </c>
      <c r="I19" s="21"/>
    </row>
    <row r="20" spans="2:9" s="4" customFormat="1" ht="15">
      <c r="B20" s="3" t="s">
        <v>28</v>
      </c>
      <c r="C20" s="21">
        <f>F20-962</f>
        <v>505</v>
      </c>
      <c r="D20" s="21">
        <v>588</v>
      </c>
      <c r="E20" s="21"/>
      <c r="F20" s="21">
        <v>1467</v>
      </c>
      <c r="G20" s="21">
        <v>1440</v>
      </c>
      <c r="I20" s="21"/>
    </row>
    <row r="21" spans="2:9" s="4" customFormat="1" ht="15">
      <c r="B21" s="3" t="s">
        <v>30</v>
      </c>
      <c r="C21" s="21">
        <f>F21-77</f>
        <v>33</v>
      </c>
      <c r="D21" s="21">
        <v>15</v>
      </c>
      <c r="E21" s="21"/>
      <c r="F21" s="21">
        <v>110</v>
      </c>
      <c r="G21" s="21">
        <v>34</v>
      </c>
      <c r="I21" s="21"/>
    </row>
    <row r="22" spans="2:9" s="4" customFormat="1" ht="15">
      <c r="B22" s="3"/>
      <c r="C22" s="71"/>
      <c r="D22" s="22"/>
      <c r="E22" s="21"/>
      <c r="F22" s="71"/>
      <c r="G22" s="22"/>
      <c r="I22" s="21"/>
    </row>
    <row r="23" spans="2:9" s="4" customFormat="1" ht="15">
      <c r="B23" s="3" t="s">
        <v>77</v>
      </c>
      <c r="C23" s="21">
        <f>C19-C20+C21</f>
        <v>3946</v>
      </c>
      <c r="D23" s="21">
        <f>D19-D20+D21</f>
        <v>1703</v>
      </c>
      <c r="E23" s="21"/>
      <c r="F23" s="21">
        <f>F19-F20+F21</f>
        <v>7053</v>
      </c>
      <c r="G23" s="21">
        <f>G19-G20+G21</f>
        <v>3060</v>
      </c>
      <c r="I23" s="21"/>
    </row>
    <row r="24" spans="2:9" s="4" customFormat="1" ht="15">
      <c r="B24" s="3" t="s">
        <v>29</v>
      </c>
      <c r="C24" s="21">
        <f>F24-562</f>
        <v>822</v>
      </c>
      <c r="D24" s="21">
        <v>188</v>
      </c>
      <c r="E24" s="21"/>
      <c r="F24" s="21">
        <v>1384</v>
      </c>
      <c r="G24" s="21">
        <v>274</v>
      </c>
      <c r="I24" s="21"/>
    </row>
    <row r="25" spans="2:9" s="4" customFormat="1" ht="15">
      <c r="B25" s="3"/>
      <c r="C25" s="21"/>
      <c r="D25" s="21"/>
      <c r="E25" s="21"/>
      <c r="F25" s="21"/>
      <c r="G25" s="21"/>
      <c r="I25" s="21"/>
    </row>
    <row r="26" spans="2:9" s="4" customFormat="1" ht="15.75" thickBot="1">
      <c r="B26" s="3" t="s">
        <v>78</v>
      </c>
      <c r="C26" s="23">
        <f>C23-C24</f>
        <v>3124</v>
      </c>
      <c r="D26" s="23">
        <f>SUM(D23-D24)</f>
        <v>1515</v>
      </c>
      <c r="E26" s="21"/>
      <c r="F26" s="23">
        <f>F23-F24</f>
        <v>5669</v>
      </c>
      <c r="G26" s="23">
        <f>SUM(G23-G24)</f>
        <v>2786</v>
      </c>
      <c r="I26" s="21"/>
    </row>
    <row r="27" spans="2:9" s="4" customFormat="1" ht="15.75" thickTop="1">
      <c r="B27" s="3"/>
      <c r="C27" s="21"/>
      <c r="D27" s="21"/>
      <c r="E27" s="21"/>
      <c r="F27" s="21"/>
      <c r="G27" s="21"/>
      <c r="I27" s="21"/>
    </row>
    <row r="28" spans="2:9" s="4" customFormat="1" ht="15">
      <c r="B28" s="3"/>
      <c r="C28" s="21"/>
      <c r="D28" s="21"/>
      <c r="E28" s="21"/>
      <c r="F28" s="21"/>
      <c r="G28" s="21"/>
      <c r="I28" s="21"/>
    </row>
    <row r="29" spans="2:9" s="4" customFormat="1" ht="15">
      <c r="B29" s="3" t="s">
        <v>31</v>
      </c>
      <c r="C29" s="21"/>
      <c r="D29" s="21"/>
      <c r="E29" s="21"/>
      <c r="F29" s="21"/>
      <c r="G29" s="21"/>
      <c r="I29" s="21"/>
    </row>
    <row r="30" spans="2:9" s="4" customFormat="1" ht="15">
      <c r="B30" s="3" t="s">
        <v>100</v>
      </c>
      <c r="C30" s="21">
        <f>F30-2546</f>
        <v>3124</v>
      </c>
      <c r="D30" s="21">
        <v>1513</v>
      </c>
      <c r="E30" s="21"/>
      <c r="F30" s="21">
        <v>5670</v>
      </c>
      <c r="G30" s="21">
        <v>2822</v>
      </c>
      <c r="I30" s="21"/>
    </row>
    <row r="31" spans="2:9" s="4" customFormat="1" ht="15">
      <c r="B31" s="3" t="s">
        <v>32</v>
      </c>
      <c r="C31" s="21">
        <f>F31+1</f>
        <v>0</v>
      </c>
      <c r="D31" s="21">
        <v>2</v>
      </c>
      <c r="E31" s="21"/>
      <c r="F31" s="21">
        <v>-1</v>
      </c>
      <c r="G31" s="21">
        <v>-36</v>
      </c>
      <c r="I31" s="21"/>
    </row>
    <row r="32" spans="2:9" s="4" customFormat="1" ht="15.75" thickBot="1">
      <c r="B32" s="3" t="s">
        <v>70</v>
      </c>
      <c r="C32" s="23">
        <f>+C30+C31</f>
        <v>3124</v>
      </c>
      <c r="D32" s="23">
        <f>+D30+D31</f>
        <v>1515</v>
      </c>
      <c r="E32" s="21"/>
      <c r="F32" s="23">
        <f>+F30+F31</f>
        <v>5669</v>
      </c>
      <c r="G32" s="23">
        <f>+G30+G31</f>
        <v>2786</v>
      </c>
      <c r="I32" s="21"/>
    </row>
    <row r="33" spans="2:7" s="4" customFormat="1" ht="15.75" thickTop="1">
      <c r="B33" s="3"/>
      <c r="C33" s="21"/>
      <c r="D33" s="21"/>
      <c r="E33" s="21"/>
      <c r="F33" s="21"/>
      <c r="G33" s="21"/>
    </row>
    <row r="34" spans="2:7" s="4" customFormat="1" ht="15">
      <c r="B34" s="3"/>
      <c r="C34" s="21"/>
      <c r="D34" s="21"/>
      <c r="E34" s="21"/>
      <c r="F34" s="21"/>
      <c r="G34" s="21"/>
    </row>
    <row r="35" spans="3:7" s="4" customFormat="1" ht="15">
      <c r="C35" s="21"/>
      <c r="D35" s="21"/>
      <c r="E35" s="21"/>
      <c r="F35" s="21"/>
      <c r="G35" s="21"/>
    </row>
    <row r="36" spans="3:7" s="4" customFormat="1" ht="15">
      <c r="C36" s="21"/>
      <c r="D36" s="21"/>
      <c r="E36" s="21"/>
      <c r="F36" s="21"/>
      <c r="G36" s="21"/>
    </row>
    <row r="37" spans="2:7" s="4" customFormat="1" ht="15">
      <c r="B37" s="3" t="s">
        <v>33</v>
      </c>
      <c r="C37" s="21"/>
      <c r="D37" s="21"/>
      <c r="E37" s="21"/>
      <c r="F37" s="21"/>
      <c r="G37" s="21"/>
    </row>
    <row r="38" spans="2:7" s="4" customFormat="1" ht="15">
      <c r="B38" s="3" t="s">
        <v>101</v>
      </c>
      <c r="C38" s="47">
        <f>C30/40059*100</f>
        <v>7.798497216605507</v>
      </c>
      <c r="D38" s="49">
        <f>D30/40059*100</f>
        <v>3.7769290296812206</v>
      </c>
      <c r="E38" s="47"/>
      <c r="F38" s="47">
        <f>F30/40059*100</f>
        <v>14.154122669063133</v>
      </c>
      <c r="G38" s="49">
        <f>G30/40059*100</f>
        <v>7.044609201427894</v>
      </c>
    </row>
    <row r="39" spans="2:7" s="4" customFormat="1" ht="15">
      <c r="B39" s="3"/>
      <c r="C39" s="11"/>
      <c r="D39" s="11"/>
      <c r="E39" s="11"/>
      <c r="F39" s="11"/>
      <c r="G39" s="11"/>
    </row>
    <row r="40" spans="2:9" s="4" customFormat="1" ht="15">
      <c r="B40" s="3"/>
      <c r="C40" s="11"/>
      <c r="D40" s="11"/>
      <c r="E40" s="11"/>
      <c r="F40" s="11"/>
      <c r="G40" s="11"/>
      <c r="H40" s="3"/>
      <c r="I40" s="3"/>
    </row>
    <row r="41" spans="2:9" s="4" customFormat="1" ht="15">
      <c r="B41" s="3"/>
      <c r="C41" s="3"/>
      <c r="D41" s="3"/>
      <c r="E41" s="3"/>
      <c r="F41" s="3"/>
      <c r="G41" s="3"/>
      <c r="H41" s="3"/>
      <c r="I41" s="3"/>
    </row>
    <row r="42" spans="2:9" s="4" customFormat="1" ht="15">
      <c r="B42" s="3"/>
      <c r="C42" s="3"/>
      <c r="D42" s="3"/>
      <c r="E42" s="3"/>
      <c r="F42" s="3"/>
      <c r="G42" s="3"/>
      <c r="H42" s="3"/>
      <c r="I42" s="3"/>
    </row>
    <row r="43" spans="2:7" s="4" customFormat="1" ht="15">
      <c r="B43" s="3" t="s">
        <v>65</v>
      </c>
      <c r="C43" s="3"/>
      <c r="D43" s="3"/>
      <c r="E43" s="3"/>
      <c r="F43" s="3"/>
      <c r="G43" s="3"/>
    </row>
    <row r="44" spans="2:7" s="4" customFormat="1" ht="15">
      <c r="B44" s="3" t="s">
        <v>82</v>
      </c>
      <c r="C44" s="3"/>
      <c r="D44" s="3"/>
      <c r="E44" s="3"/>
      <c r="F44" s="3"/>
      <c r="G44" s="3"/>
    </row>
  </sheetData>
  <mergeCells count="4">
    <mergeCell ref="C9:D9"/>
    <mergeCell ref="F9:G9"/>
    <mergeCell ref="C10:D10"/>
    <mergeCell ref="F10:G10"/>
  </mergeCells>
  <printOptions/>
  <pageMargins left="0.39375" right="0.39375" top="0.9840277777777778" bottom="0.9840277777777778" header="0.5" footer="0.5"/>
  <pageSetup cellComments="atEnd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9"/>
  <sheetViews>
    <sheetView zoomScale="80" zoomScaleNormal="80" zoomScaleSheetLayoutView="100" workbookViewId="0" topLeftCell="A34">
      <selection activeCell="B1" sqref="B1"/>
    </sheetView>
  </sheetViews>
  <sheetFormatPr defaultColWidth="9.140625" defaultRowHeight="12.75"/>
  <cols>
    <col min="1" max="1" width="4.8515625" style="51" customWidth="1"/>
    <col min="2" max="2" width="3.8515625" style="51" customWidth="1"/>
    <col min="3" max="3" width="49.7109375" style="51" customWidth="1"/>
    <col min="4" max="4" width="20.7109375" style="66" customWidth="1"/>
    <col min="5" max="5" width="1.28515625" style="51" customWidth="1"/>
    <col min="6" max="6" width="20.7109375" style="66" customWidth="1"/>
    <col min="7" max="7" width="13.00390625" style="51" customWidth="1"/>
    <col min="8" max="16384" width="10.8515625" style="51" customWidth="1"/>
  </cols>
  <sheetData>
    <row r="1" spans="1:253" s="50" customFormat="1" ht="15.75">
      <c r="A1" s="2"/>
      <c r="B1" s="2" t="s">
        <v>51</v>
      </c>
      <c r="C1" s="2"/>
      <c r="D1" s="27"/>
      <c r="E1" s="2"/>
      <c r="F1" s="27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</row>
    <row r="2" spans="1:253" s="50" customFormat="1" ht="15.75">
      <c r="A2" s="2"/>
      <c r="B2" s="2" t="s">
        <v>0</v>
      </c>
      <c r="C2" s="2"/>
      <c r="D2" s="27"/>
      <c r="E2" s="2"/>
      <c r="F2" s="27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 s="50" customFormat="1" ht="15.75">
      <c r="A3" s="2"/>
      <c r="B3" s="2"/>
      <c r="C3" s="2"/>
      <c r="D3" s="27"/>
      <c r="E3" s="2"/>
      <c r="F3" s="27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</row>
    <row r="4" spans="1:253" s="50" customFormat="1" ht="15.75">
      <c r="A4" s="2"/>
      <c r="B4" s="2" t="s">
        <v>6</v>
      </c>
      <c r="C4" s="2"/>
      <c r="D4" s="27"/>
      <c r="E4" s="2"/>
      <c r="F4" s="27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</row>
    <row r="5" spans="1:253" s="50" customFormat="1" ht="15.75">
      <c r="A5" s="2"/>
      <c r="B5" s="2" t="s">
        <v>92</v>
      </c>
      <c r="C5" s="2"/>
      <c r="D5" s="27"/>
      <c r="E5" s="2"/>
      <c r="F5" s="27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</row>
    <row r="6" spans="1:253" s="50" customFormat="1" ht="15.75">
      <c r="A6" s="2"/>
      <c r="B6" s="2"/>
      <c r="C6" s="2"/>
      <c r="D6" s="27"/>
      <c r="E6" s="2"/>
      <c r="F6" s="27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</row>
    <row r="7" spans="1:253" ht="15">
      <c r="A7" s="1"/>
      <c r="C7" s="3"/>
      <c r="D7" s="52" t="s">
        <v>7</v>
      </c>
      <c r="E7" s="3"/>
      <c r="F7" s="52" t="s">
        <v>8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</row>
    <row r="8" spans="1:253" ht="15">
      <c r="A8" s="1"/>
      <c r="B8" s="3"/>
      <c r="C8" s="3"/>
      <c r="D8" s="54" t="s">
        <v>93</v>
      </c>
      <c r="E8" s="3"/>
      <c r="F8" s="54" t="s">
        <v>80</v>
      </c>
      <c r="G8" s="55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</row>
    <row r="9" spans="1:253" ht="15">
      <c r="A9" s="1"/>
      <c r="B9" s="3"/>
      <c r="C9" s="3"/>
      <c r="D9" s="56" t="s">
        <v>4</v>
      </c>
      <c r="E9" s="3"/>
      <c r="F9" s="56" t="s">
        <v>4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</row>
    <row r="10" spans="1:253" ht="15">
      <c r="A10" s="1"/>
      <c r="B10" s="3"/>
      <c r="C10" s="3"/>
      <c r="D10" s="57"/>
      <c r="E10" s="3"/>
      <c r="F10" s="57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</row>
    <row r="11" spans="1:253" ht="15">
      <c r="A11" s="1"/>
      <c r="B11" s="3" t="s">
        <v>35</v>
      </c>
      <c r="C11" s="3"/>
      <c r="D11" s="57"/>
      <c r="E11" s="3"/>
      <c r="F11" s="57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</row>
    <row r="12" spans="1:253" ht="15">
      <c r="A12" s="1"/>
      <c r="B12" s="3"/>
      <c r="C12" s="3"/>
      <c r="D12" s="57"/>
      <c r="E12" s="3"/>
      <c r="F12" s="57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</row>
    <row r="13" spans="1:253" ht="15">
      <c r="A13" s="1"/>
      <c r="B13" s="3" t="s">
        <v>36</v>
      </c>
      <c r="C13" s="3"/>
      <c r="D13" s="57"/>
      <c r="E13" s="3"/>
      <c r="F13" s="57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</row>
    <row r="14" spans="1:253" ht="15">
      <c r="A14" s="1"/>
      <c r="B14" s="3" t="s">
        <v>9</v>
      </c>
      <c r="C14" s="3"/>
      <c r="D14" s="57">
        <v>20440</v>
      </c>
      <c r="E14" s="3"/>
      <c r="F14" s="57">
        <v>18957</v>
      </c>
      <c r="G14" s="57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</row>
    <row r="15" spans="1:253" ht="15">
      <c r="A15" s="1"/>
      <c r="B15" s="3" t="s">
        <v>34</v>
      </c>
      <c r="C15" s="3"/>
      <c r="D15" s="57">
        <v>1600</v>
      </c>
      <c r="E15" s="3"/>
      <c r="F15" s="57">
        <v>1600</v>
      </c>
      <c r="G15" s="57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</row>
    <row r="16" spans="1:253" ht="15">
      <c r="A16" s="1"/>
      <c r="B16" s="58" t="s">
        <v>71</v>
      </c>
      <c r="C16" s="3"/>
      <c r="D16" s="57">
        <v>4479</v>
      </c>
      <c r="E16" s="3"/>
      <c r="F16" s="57">
        <v>4531</v>
      </c>
      <c r="G16" s="57"/>
      <c r="H16" s="67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</row>
    <row r="17" spans="1:253" ht="15">
      <c r="A17" s="1"/>
      <c r="B17" s="3" t="s">
        <v>72</v>
      </c>
      <c r="C17" s="3"/>
      <c r="D17" s="57">
        <f>1954+205</f>
        <v>2159</v>
      </c>
      <c r="E17" s="3"/>
      <c r="F17" s="57">
        <v>2251</v>
      </c>
      <c r="G17" s="57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</row>
    <row r="18" spans="1:253" ht="15">
      <c r="A18" s="1"/>
      <c r="B18" s="3" t="s">
        <v>73</v>
      </c>
      <c r="C18" s="3"/>
      <c r="D18" s="57">
        <f>97+38</f>
        <v>135</v>
      </c>
      <c r="E18" s="3"/>
      <c r="F18" s="57">
        <v>97</v>
      </c>
      <c r="G18" s="57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</row>
    <row r="19" spans="1:253" ht="15">
      <c r="A19" s="1"/>
      <c r="B19" s="3" t="s">
        <v>24</v>
      </c>
      <c r="C19" s="3"/>
      <c r="D19" s="57">
        <v>845</v>
      </c>
      <c r="E19" s="3"/>
      <c r="F19" s="57">
        <v>845</v>
      </c>
      <c r="G19" s="57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</row>
    <row r="20" spans="1:253" ht="15">
      <c r="A20" s="1"/>
      <c r="B20" s="3"/>
      <c r="C20" s="3"/>
      <c r="D20" s="59">
        <f>SUM(D14:D19)</f>
        <v>29658</v>
      </c>
      <c r="E20" s="3"/>
      <c r="F20" s="59">
        <f>SUM(F14:F19)</f>
        <v>28281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</row>
    <row r="21" spans="1:253" ht="15">
      <c r="A21" s="1"/>
      <c r="B21" s="3"/>
      <c r="C21" s="3"/>
      <c r="D21" s="57"/>
      <c r="E21" s="3"/>
      <c r="F21" s="57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</row>
    <row r="22" spans="1:253" ht="15">
      <c r="A22" s="1"/>
      <c r="B22" s="3" t="s">
        <v>10</v>
      </c>
      <c r="C22" s="3"/>
      <c r="D22" s="57"/>
      <c r="E22" s="3"/>
      <c r="F22" s="57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</row>
    <row r="23" spans="1:253" ht="15">
      <c r="A23" s="1"/>
      <c r="B23" s="3" t="s">
        <v>11</v>
      </c>
      <c r="C23" s="12"/>
      <c r="D23" s="57">
        <v>37147</v>
      </c>
      <c r="E23" s="12"/>
      <c r="F23" s="57">
        <v>31691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</row>
    <row r="24" spans="1:253" ht="15">
      <c r="A24" s="1"/>
      <c r="B24" s="3" t="s">
        <v>12</v>
      </c>
      <c r="C24" s="12"/>
      <c r="D24" s="57">
        <v>40955</v>
      </c>
      <c r="E24" s="12"/>
      <c r="F24" s="57">
        <v>37184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</row>
    <row r="25" spans="1:253" ht="15">
      <c r="A25" s="1"/>
      <c r="B25" s="3" t="s">
        <v>45</v>
      </c>
      <c r="C25" s="12"/>
      <c r="D25" s="57">
        <f>7350+75+1</f>
        <v>7426</v>
      </c>
      <c r="E25" s="12"/>
      <c r="F25" s="57">
        <v>8345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</row>
    <row r="26" spans="1:253" ht="15">
      <c r="A26" s="1"/>
      <c r="B26" s="3" t="s">
        <v>25</v>
      </c>
      <c r="C26" s="12"/>
      <c r="D26" s="57">
        <v>1145</v>
      </c>
      <c r="E26" s="12"/>
      <c r="F26" s="57">
        <v>1947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</row>
    <row r="27" spans="1:253" ht="15">
      <c r="A27" s="1"/>
      <c r="B27" s="3" t="s">
        <v>13</v>
      </c>
      <c r="C27" s="12"/>
      <c r="D27" s="57">
        <v>10692</v>
      </c>
      <c r="E27" s="12"/>
      <c r="F27" s="57">
        <v>9749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</row>
    <row r="28" spans="1:253" ht="15">
      <c r="A28" s="1"/>
      <c r="B28" s="3"/>
      <c r="C28" s="3"/>
      <c r="D28" s="59">
        <f>SUM(D23:D27)</f>
        <v>97365</v>
      </c>
      <c r="E28" s="3"/>
      <c r="F28" s="59">
        <f>SUM(F23:F27)</f>
        <v>88916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</row>
    <row r="29" spans="1:253" ht="15.75" thickBot="1">
      <c r="A29" s="1"/>
      <c r="B29" s="3" t="s">
        <v>37</v>
      </c>
      <c r="C29" s="3"/>
      <c r="D29" s="60">
        <f>+D20+D28</f>
        <v>127023</v>
      </c>
      <c r="E29" s="3"/>
      <c r="F29" s="60">
        <f>+F20+F28</f>
        <v>117197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</row>
    <row r="30" spans="1:253" ht="15">
      <c r="A30" s="1"/>
      <c r="B30" s="3"/>
      <c r="C30" s="3"/>
      <c r="D30" s="57"/>
      <c r="E30" s="3"/>
      <c r="F30" s="57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</row>
    <row r="31" spans="1:253" ht="15">
      <c r="A31" s="1"/>
      <c r="B31" s="3"/>
      <c r="C31" s="3"/>
      <c r="D31" s="57"/>
      <c r="E31" s="3"/>
      <c r="F31" s="57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</row>
    <row r="32" spans="1:253" ht="15">
      <c r="A32" s="1"/>
      <c r="B32" s="3" t="s">
        <v>38</v>
      </c>
      <c r="C32" s="3"/>
      <c r="D32" s="57"/>
      <c r="E32" s="3"/>
      <c r="F32" s="57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</row>
    <row r="33" spans="1:253" ht="15">
      <c r="A33" s="1"/>
      <c r="B33" s="3"/>
      <c r="C33" s="3"/>
      <c r="D33" s="57"/>
      <c r="E33" s="3"/>
      <c r="F33" s="57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</row>
    <row r="34" spans="1:253" ht="15">
      <c r="A34" s="1"/>
      <c r="B34" s="3" t="s">
        <v>103</v>
      </c>
      <c r="C34" s="3"/>
      <c r="D34" s="57"/>
      <c r="E34" s="3"/>
      <c r="F34" s="57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</row>
    <row r="35" spans="1:253" ht="15">
      <c r="A35" s="1"/>
      <c r="B35" s="3" t="s">
        <v>16</v>
      </c>
      <c r="C35" s="3"/>
      <c r="D35" s="57">
        <v>40059</v>
      </c>
      <c r="E35" s="3"/>
      <c r="F35" s="57">
        <v>40059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</row>
    <row r="36" spans="1:253" ht="15">
      <c r="A36" s="1"/>
      <c r="B36" s="3" t="s">
        <v>39</v>
      </c>
      <c r="C36" s="3"/>
      <c r="D36" s="21">
        <v>-204</v>
      </c>
      <c r="E36" s="3"/>
      <c r="F36" s="21">
        <v>-341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</row>
    <row r="37" spans="1:253" ht="15">
      <c r="A37" s="1"/>
      <c r="B37" s="3" t="s">
        <v>46</v>
      </c>
      <c r="C37" s="3"/>
      <c r="D37" s="62">
        <v>27103</v>
      </c>
      <c r="E37" s="3"/>
      <c r="F37" s="62">
        <v>21433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</row>
    <row r="38" spans="1:253" ht="15">
      <c r="A38" s="1"/>
      <c r="B38" s="3"/>
      <c r="C38" s="3"/>
      <c r="D38" s="57">
        <f>SUM(D35:D37)</f>
        <v>66958</v>
      </c>
      <c r="E38" s="3"/>
      <c r="F38" s="57">
        <f>SUM(F35:F37)</f>
        <v>61151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</row>
    <row r="39" spans="1:253" ht="15">
      <c r="A39" s="1"/>
      <c r="B39" s="3" t="s">
        <v>32</v>
      </c>
      <c r="C39" s="3"/>
      <c r="D39" s="57">
        <v>37</v>
      </c>
      <c r="E39" s="3"/>
      <c r="F39" s="57">
        <v>38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</row>
    <row r="40" spans="1:253" ht="15">
      <c r="A40" s="1"/>
      <c r="B40" s="3" t="s">
        <v>40</v>
      </c>
      <c r="C40" s="3"/>
      <c r="D40" s="59">
        <f>+D38+D39</f>
        <v>66995</v>
      </c>
      <c r="E40" s="3"/>
      <c r="F40" s="59">
        <f>+F38+F39</f>
        <v>61189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</row>
    <row r="41" spans="1:253" ht="15">
      <c r="A41" s="1"/>
      <c r="B41" s="3"/>
      <c r="C41" s="3"/>
      <c r="D41" s="57"/>
      <c r="E41" s="3"/>
      <c r="F41" s="57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</row>
    <row r="42" spans="1:253" ht="15">
      <c r="A42" s="1"/>
      <c r="B42" s="3" t="s">
        <v>41</v>
      </c>
      <c r="C42" s="3"/>
      <c r="D42" s="57"/>
      <c r="E42" s="3"/>
      <c r="F42" s="57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</row>
    <row r="43" spans="1:253" ht="15">
      <c r="A43" s="1"/>
      <c r="B43" s="3" t="s">
        <v>47</v>
      </c>
      <c r="C43" s="3"/>
      <c r="D43" s="57">
        <v>3508</v>
      </c>
      <c r="E43" s="3"/>
      <c r="F43" s="57">
        <v>1544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</row>
    <row r="44" spans="1:253" ht="15">
      <c r="A44" s="1"/>
      <c r="B44" s="3" t="s">
        <v>49</v>
      </c>
      <c r="C44" s="3"/>
      <c r="D44" s="57">
        <v>1698</v>
      </c>
      <c r="E44" s="3"/>
      <c r="F44" s="57">
        <v>1698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</row>
    <row r="45" spans="1:253" ht="15">
      <c r="A45" s="1"/>
      <c r="B45" s="3"/>
      <c r="C45" s="3"/>
      <c r="D45" s="59">
        <f>SUM(D43:D44)</f>
        <v>5206</v>
      </c>
      <c r="E45" s="3"/>
      <c r="F45" s="59">
        <f>SUM(F43:F44)</f>
        <v>3242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</row>
    <row r="46" spans="1:253" ht="15">
      <c r="A46" s="1"/>
      <c r="B46" s="3"/>
      <c r="C46" s="3"/>
      <c r="D46" s="57"/>
      <c r="E46" s="3"/>
      <c r="F46" s="57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</row>
    <row r="47" spans="1:253" ht="15">
      <c r="A47" s="1"/>
      <c r="B47" s="3" t="s">
        <v>14</v>
      </c>
      <c r="C47" s="3"/>
      <c r="D47" s="57"/>
      <c r="E47" s="3"/>
      <c r="F47" s="57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</row>
    <row r="48" spans="1:253" ht="15">
      <c r="A48" s="1"/>
      <c r="B48" s="3" t="s">
        <v>15</v>
      </c>
      <c r="C48" s="12"/>
      <c r="D48" s="57">
        <v>13901</v>
      </c>
      <c r="E48" s="12"/>
      <c r="F48" s="57">
        <v>13019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</row>
    <row r="49" spans="1:253" ht="15">
      <c r="A49" s="1"/>
      <c r="B49" s="3" t="s">
        <v>42</v>
      </c>
      <c r="C49" s="12"/>
      <c r="D49" s="57">
        <f>13175+50</f>
        <v>13225</v>
      </c>
      <c r="E49" s="12"/>
      <c r="F49" s="57">
        <f>10492+250</f>
        <v>10742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</row>
    <row r="50" spans="1:253" ht="15">
      <c r="A50" s="1"/>
      <c r="B50" s="3" t="s">
        <v>47</v>
      </c>
      <c r="C50" s="12"/>
      <c r="D50" s="57">
        <v>26597</v>
      </c>
      <c r="E50" s="12"/>
      <c r="F50" s="57">
        <v>28732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</row>
    <row r="51" spans="1:253" ht="15">
      <c r="A51" s="1"/>
      <c r="B51" s="3" t="s">
        <v>48</v>
      </c>
      <c r="C51" s="12"/>
      <c r="D51" s="57">
        <v>1099</v>
      </c>
      <c r="E51" s="12"/>
      <c r="F51" s="57">
        <v>273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</row>
    <row r="52" spans="1:253" ht="15">
      <c r="A52" s="1"/>
      <c r="B52" s="3"/>
      <c r="C52" s="3"/>
      <c r="D52" s="59">
        <f>SUM(D48:D51)</f>
        <v>54822</v>
      </c>
      <c r="E52" s="3"/>
      <c r="F52" s="59">
        <f>SUM(F48:F51)</f>
        <v>52766</v>
      </c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</row>
    <row r="53" spans="1:253" ht="15">
      <c r="A53" s="1"/>
      <c r="B53" s="3" t="s">
        <v>50</v>
      </c>
      <c r="C53" s="3"/>
      <c r="D53" s="59">
        <f>+D45+D52</f>
        <v>60028</v>
      </c>
      <c r="E53" s="3"/>
      <c r="F53" s="59">
        <f>+F45+F52</f>
        <v>56008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</row>
    <row r="54" spans="1:253" ht="15.75" thickBot="1">
      <c r="A54" s="1"/>
      <c r="B54" s="3" t="s">
        <v>43</v>
      </c>
      <c r="C54" s="3"/>
      <c r="D54" s="61">
        <f>+D40+D53</f>
        <v>127023</v>
      </c>
      <c r="E54" s="3"/>
      <c r="F54" s="61">
        <f>+F40+F53</f>
        <v>117197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</row>
    <row r="55" spans="1:253" ht="15">
      <c r="A55" s="1"/>
      <c r="B55" s="3"/>
      <c r="C55" s="3"/>
      <c r="D55" s="57"/>
      <c r="E55" s="3"/>
      <c r="F55" s="57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</row>
    <row r="56" spans="1:253" ht="15">
      <c r="A56" s="1"/>
      <c r="B56" s="3"/>
      <c r="C56" s="3"/>
      <c r="D56" s="57"/>
      <c r="E56" s="3"/>
      <c r="F56" s="57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</row>
    <row r="57" spans="1:253" ht="15">
      <c r="A57" s="1"/>
      <c r="B57" s="3" t="s">
        <v>44</v>
      </c>
      <c r="C57" s="3"/>
      <c r="D57" s="12"/>
      <c r="E57" s="3"/>
      <c r="F57" s="12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</row>
    <row r="58" spans="1:253" ht="15.75" thickBot="1">
      <c r="A58" s="1"/>
      <c r="B58" s="3" t="s">
        <v>102</v>
      </c>
      <c r="C58" s="3"/>
      <c r="D58" s="64">
        <f>+D40/D35</f>
        <v>1.6724081979080856</v>
      </c>
      <c r="E58" s="3"/>
      <c r="F58" s="64">
        <f>+F40/F35</f>
        <v>1.5274719788312239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</row>
    <row r="59" spans="1:253" ht="15">
      <c r="A59" s="1"/>
      <c r="B59" s="3"/>
      <c r="C59" s="3"/>
      <c r="D59" s="63"/>
      <c r="E59" s="3"/>
      <c r="F59" s="6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</row>
    <row r="60" spans="1:253" ht="15">
      <c r="A60" s="1"/>
      <c r="B60" s="3"/>
      <c r="C60" s="3"/>
      <c r="D60" s="63"/>
      <c r="E60" s="3"/>
      <c r="F60" s="6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</row>
    <row r="61" spans="1:253" ht="15">
      <c r="A61" s="1"/>
      <c r="B61" s="3"/>
      <c r="C61" s="3"/>
      <c r="D61" s="57"/>
      <c r="E61" s="3"/>
      <c r="F61" s="57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</row>
    <row r="62" spans="1:253" ht="15">
      <c r="A62" s="1"/>
      <c r="B62" s="3" t="s">
        <v>66</v>
      </c>
      <c r="C62" s="3"/>
      <c r="D62" s="57"/>
      <c r="E62" s="3"/>
      <c r="F62" s="57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</row>
    <row r="63" spans="1:253" ht="15">
      <c r="A63" s="1"/>
      <c r="B63" s="3" t="s">
        <v>83</v>
      </c>
      <c r="C63" s="3"/>
      <c r="D63" s="57"/>
      <c r="E63" s="3"/>
      <c r="F63" s="57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</row>
    <row r="64" spans="2:6" ht="14.25">
      <c r="B64" s="12"/>
      <c r="C64" s="12"/>
      <c r="D64" s="65"/>
      <c r="E64" s="12"/>
      <c r="F64" s="65"/>
    </row>
    <row r="69" ht="12.75">
      <c r="E69" s="66"/>
    </row>
  </sheetData>
  <printOptions horizontalCentered="1"/>
  <pageMargins left="0.1968503937007874" right="0.1968503937007874" top="0.7874015748031497" bottom="0.5905511811023623" header="0.5118110236220472" footer="0"/>
  <pageSetup cellComments="atEnd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75" zoomScaleNormal="80" zoomScaleSheetLayoutView="75" workbookViewId="0" topLeftCell="A1">
      <selection activeCell="D8" sqref="D8"/>
    </sheetView>
  </sheetViews>
  <sheetFormatPr defaultColWidth="9.140625" defaultRowHeight="12.75"/>
  <cols>
    <col min="1" max="1" width="4.8515625" style="20" customWidth="1"/>
    <col min="2" max="2" width="4.00390625" style="20" customWidth="1"/>
    <col min="3" max="3" width="63.57421875" style="20" customWidth="1"/>
    <col min="4" max="4" width="16.57421875" style="20" customWidth="1"/>
    <col min="5" max="5" width="19.421875" style="20" customWidth="1"/>
    <col min="6" max="6" width="17.28125" style="20" customWidth="1"/>
    <col min="7" max="8" width="14.00390625" style="20" customWidth="1"/>
    <col min="9" max="9" width="10.8515625" style="20" customWidth="1"/>
    <col min="10" max="10" width="12.421875" style="20" customWidth="1"/>
    <col min="11" max="16384" width="10.8515625" style="20" customWidth="1"/>
  </cols>
  <sheetData>
    <row r="1" spans="1:7" s="28" customFormat="1" ht="15.75">
      <c r="A1" s="2"/>
      <c r="B1" s="2" t="s">
        <v>51</v>
      </c>
      <c r="C1" s="2"/>
      <c r="D1" s="2"/>
      <c r="E1" s="2"/>
      <c r="F1" s="2"/>
      <c r="G1" s="2"/>
    </row>
    <row r="2" spans="1:7" s="28" customFormat="1" ht="15.75">
      <c r="A2" s="2"/>
      <c r="B2" s="2" t="s">
        <v>0</v>
      </c>
      <c r="C2" s="2"/>
      <c r="D2" s="2"/>
      <c r="E2" s="2"/>
      <c r="F2" s="2"/>
      <c r="G2" s="2"/>
    </row>
    <row r="3" spans="1:7" s="28" customFormat="1" ht="15.75">
      <c r="A3" s="2"/>
      <c r="B3" s="2"/>
      <c r="C3" s="2"/>
      <c r="D3" s="2"/>
      <c r="E3" s="19"/>
      <c r="F3" s="42"/>
      <c r="G3" s="2"/>
    </row>
    <row r="4" spans="1:7" s="28" customFormat="1" ht="15.75">
      <c r="A4" s="2"/>
      <c r="B4" s="2" t="s">
        <v>17</v>
      </c>
      <c r="C4" s="2"/>
      <c r="D4" s="2"/>
      <c r="E4" s="2"/>
      <c r="F4" s="2"/>
      <c r="G4" s="2"/>
    </row>
    <row r="5" spans="1:7" s="28" customFormat="1" ht="15.75">
      <c r="A5" s="2"/>
      <c r="B5" s="2" t="s">
        <v>94</v>
      </c>
      <c r="C5" s="2"/>
      <c r="D5" s="2"/>
      <c r="E5" s="2"/>
      <c r="F5" s="2"/>
      <c r="G5" s="2"/>
    </row>
    <row r="6" spans="1:7" s="32" customFormat="1" ht="15">
      <c r="A6" s="24"/>
      <c r="B6" s="24"/>
      <c r="C6" s="24"/>
      <c r="D6" s="24"/>
      <c r="E6" s="24"/>
      <c r="F6" s="24"/>
      <c r="G6" s="24"/>
    </row>
    <row r="7" spans="1:9" s="32" customFormat="1" ht="15">
      <c r="A7" s="24"/>
      <c r="B7" s="24"/>
      <c r="C7" s="24"/>
      <c r="D7" s="75" t="s">
        <v>104</v>
      </c>
      <c r="E7" s="75"/>
      <c r="F7" s="75"/>
      <c r="G7" s="75"/>
      <c r="H7" s="31" t="s">
        <v>56</v>
      </c>
      <c r="I7" s="31" t="s">
        <v>58</v>
      </c>
    </row>
    <row r="8" spans="1:9" s="32" customFormat="1" ht="15">
      <c r="A8" s="24"/>
      <c r="B8" s="24"/>
      <c r="C8" s="24"/>
      <c r="D8" s="42"/>
      <c r="E8" s="43" t="s">
        <v>55</v>
      </c>
      <c r="F8" s="31" t="s">
        <v>54</v>
      </c>
      <c r="G8" s="42"/>
      <c r="H8" s="31" t="s">
        <v>57</v>
      </c>
      <c r="I8" s="31" t="s">
        <v>59</v>
      </c>
    </row>
    <row r="9" spans="1:7" s="32" customFormat="1" ht="15">
      <c r="A9" s="24"/>
      <c r="B9" s="24"/>
      <c r="C9" s="24"/>
      <c r="D9" s="31" t="s">
        <v>18</v>
      </c>
      <c r="E9" s="31" t="s">
        <v>19</v>
      </c>
      <c r="F9" s="31" t="s">
        <v>53</v>
      </c>
      <c r="G9" s="31"/>
    </row>
    <row r="10" spans="1:7" s="32" customFormat="1" ht="15">
      <c r="A10" s="24"/>
      <c r="B10" s="24"/>
      <c r="C10" s="24"/>
      <c r="D10" s="31" t="s">
        <v>20</v>
      </c>
      <c r="E10" s="31" t="s">
        <v>21</v>
      </c>
      <c r="F10" s="31" t="s">
        <v>81</v>
      </c>
      <c r="G10" s="31" t="s">
        <v>22</v>
      </c>
    </row>
    <row r="11" spans="1:7" s="32" customFormat="1" ht="15">
      <c r="A11" s="24"/>
      <c r="B11" s="45" t="s">
        <v>95</v>
      </c>
      <c r="C11" s="24"/>
      <c r="D11" s="31"/>
      <c r="E11" s="31"/>
      <c r="F11" s="31"/>
      <c r="G11" s="31"/>
    </row>
    <row r="12" spans="1:7" s="32" customFormat="1" ht="15">
      <c r="A12" s="24"/>
      <c r="B12" s="24"/>
      <c r="C12" s="24"/>
      <c r="D12" s="29"/>
      <c r="E12" s="29"/>
      <c r="F12" s="29"/>
      <c r="G12" s="29"/>
    </row>
    <row r="13" spans="1:9" s="32" customFormat="1" ht="15">
      <c r="A13" s="24"/>
      <c r="B13" s="24" t="s">
        <v>74</v>
      </c>
      <c r="C13" s="24"/>
      <c r="D13" s="33">
        <v>40059</v>
      </c>
      <c r="E13" s="33">
        <v>-44</v>
      </c>
      <c r="F13" s="33">
        <v>17193</v>
      </c>
      <c r="G13" s="33">
        <f>SUM(D13:F13)</f>
        <v>57208</v>
      </c>
      <c r="H13" s="24">
        <v>571</v>
      </c>
      <c r="I13" s="30">
        <f>+G13+H13</f>
        <v>57779</v>
      </c>
    </row>
    <row r="14" spans="1:9" s="32" customFormat="1" ht="15">
      <c r="A14" s="24"/>
      <c r="B14" s="24"/>
      <c r="C14" s="24"/>
      <c r="D14" s="33"/>
      <c r="E14" s="33"/>
      <c r="F14" s="33"/>
      <c r="G14" s="33"/>
      <c r="H14" s="24"/>
      <c r="I14" s="24"/>
    </row>
    <row r="15" spans="1:9" s="32" customFormat="1" ht="15">
      <c r="A15" s="24"/>
      <c r="B15" s="24" t="s">
        <v>75</v>
      </c>
      <c r="C15" s="24"/>
      <c r="D15" s="33"/>
      <c r="E15" s="33">
        <v>-175</v>
      </c>
      <c r="F15" s="33"/>
      <c r="G15" s="30">
        <f>+E15+F15</f>
        <v>-175</v>
      </c>
      <c r="H15" s="24"/>
      <c r="I15" s="30">
        <f>+G15+H15</f>
        <v>-175</v>
      </c>
    </row>
    <row r="16" spans="1:9" s="32" customFormat="1" ht="15">
      <c r="A16" s="24"/>
      <c r="B16" s="24"/>
      <c r="C16" s="24"/>
      <c r="D16" s="33"/>
      <c r="E16" s="33"/>
      <c r="F16" s="33"/>
      <c r="G16" s="30"/>
      <c r="H16" s="24"/>
      <c r="I16" s="30"/>
    </row>
    <row r="17" spans="1:9" s="32" customFormat="1" ht="15">
      <c r="A17" s="24"/>
      <c r="B17" s="24" t="s">
        <v>87</v>
      </c>
      <c r="C17" s="24"/>
      <c r="D17" s="33"/>
      <c r="E17" s="33"/>
      <c r="F17" s="33"/>
      <c r="G17" s="30"/>
      <c r="H17" s="69">
        <v>-489</v>
      </c>
      <c r="I17" s="30">
        <f>+G17+H17</f>
        <v>-489</v>
      </c>
    </row>
    <row r="18" spans="1:9" s="32" customFormat="1" ht="15">
      <c r="A18" s="24"/>
      <c r="B18" s="24"/>
      <c r="C18" s="24"/>
      <c r="D18" s="33"/>
      <c r="E18" s="33"/>
      <c r="F18" s="33"/>
      <c r="G18" s="33"/>
      <c r="H18" s="24"/>
      <c r="I18" s="30"/>
    </row>
    <row r="19" spans="1:9" s="32" customFormat="1" ht="15">
      <c r="A19" s="24"/>
      <c r="B19" s="24" t="s">
        <v>70</v>
      </c>
      <c r="C19" s="24"/>
      <c r="D19" s="30"/>
      <c r="E19" s="30"/>
      <c r="F19" s="30">
        <v>2822</v>
      </c>
      <c r="G19" s="30">
        <f>F19</f>
        <v>2822</v>
      </c>
      <c r="H19" s="30">
        <v>-36</v>
      </c>
      <c r="I19" s="30">
        <f>+G19+H19</f>
        <v>2786</v>
      </c>
    </row>
    <row r="20" spans="1:9" s="32" customFormat="1" ht="15">
      <c r="A20" s="24"/>
      <c r="B20" s="24"/>
      <c r="C20" s="24"/>
      <c r="D20" s="44"/>
      <c r="E20" s="44"/>
      <c r="F20" s="44"/>
      <c r="G20" s="44"/>
      <c r="H20" s="46"/>
      <c r="I20" s="46"/>
    </row>
    <row r="21" spans="1:9" s="32" customFormat="1" ht="15.75" thickBot="1">
      <c r="A21" s="24"/>
      <c r="B21" s="24" t="s">
        <v>97</v>
      </c>
      <c r="C21" s="24"/>
      <c r="D21" s="68">
        <f aca="true" t="shared" si="0" ref="D21:I21">SUM(D13:D20)</f>
        <v>40059</v>
      </c>
      <c r="E21" s="68">
        <f t="shared" si="0"/>
        <v>-219</v>
      </c>
      <c r="F21" s="68">
        <f t="shared" si="0"/>
        <v>20015</v>
      </c>
      <c r="G21" s="68">
        <f t="shared" si="0"/>
        <v>59855</v>
      </c>
      <c r="H21" s="68">
        <f t="shared" si="0"/>
        <v>46</v>
      </c>
      <c r="I21" s="68">
        <f t="shared" si="0"/>
        <v>59901</v>
      </c>
    </row>
    <row r="22" spans="1:9" s="32" customFormat="1" ht="15.75" thickTop="1">
      <c r="A22" s="24"/>
      <c r="B22" s="24"/>
      <c r="C22" s="24"/>
      <c r="D22" s="33"/>
      <c r="E22" s="33"/>
      <c r="F22" s="33"/>
      <c r="G22" s="33"/>
      <c r="H22" s="24"/>
      <c r="I22" s="24"/>
    </row>
    <row r="23" spans="1:9" s="32" customFormat="1" ht="15">
      <c r="A23" s="24"/>
      <c r="B23" s="24"/>
      <c r="C23" s="24"/>
      <c r="D23" s="34"/>
      <c r="E23" s="34"/>
      <c r="F23" s="34"/>
      <c r="G23" s="34"/>
      <c r="H23" s="34"/>
      <c r="I23" s="34"/>
    </row>
    <row r="24" spans="1:9" s="32" customFormat="1" ht="15">
      <c r="A24" s="24"/>
      <c r="B24" s="24"/>
      <c r="C24" s="24"/>
      <c r="D24" s="34"/>
      <c r="E24" s="34"/>
      <c r="F24" s="34"/>
      <c r="G24" s="34"/>
      <c r="H24" s="34"/>
      <c r="I24" s="34"/>
    </row>
    <row r="25" spans="1:9" s="32" customFormat="1" ht="15">
      <c r="A25" s="24"/>
      <c r="B25" s="45" t="s">
        <v>96</v>
      </c>
      <c r="C25" s="24"/>
      <c r="D25" s="34"/>
      <c r="E25" s="34"/>
      <c r="F25" s="34"/>
      <c r="G25" s="34"/>
      <c r="H25" s="34"/>
      <c r="I25" s="34"/>
    </row>
    <row r="26" spans="1:9" s="32" customFormat="1" ht="15">
      <c r="A26" s="24"/>
      <c r="B26" s="24"/>
      <c r="C26" s="24"/>
      <c r="D26" s="34"/>
      <c r="E26" s="34"/>
      <c r="F26" s="34"/>
      <c r="G26" s="34"/>
      <c r="H26" s="34"/>
      <c r="I26" s="34"/>
    </row>
    <row r="27" spans="1:9" s="32" customFormat="1" ht="15">
      <c r="A27" s="24"/>
      <c r="B27" s="24" t="s">
        <v>84</v>
      </c>
      <c r="C27" s="24"/>
      <c r="D27" s="34">
        <v>40059</v>
      </c>
      <c r="E27" s="34">
        <v>-341</v>
      </c>
      <c r="F27" s="34">
        <v>21433</v>
      </c>
      <c r="G27" s="33">
        <f>SUM(D27:F27)</f>
        <v>61151</v>
      </c>
      <c r="H27" s="34">
        <v>38</v>
      </c>
      <c r="I27" s="30">
        <f>+G27+H27</f>
        <v>61189</v>
      </c>
    </row>
    <row r="28" spans="1:9" s="32" customFormat="1" ht="15">
      <c r="A28" s="24"/>
      <c r="B28" s="24"/>
      <c r="C28" s="24"/>
      <c r="D28" s="34"/>
      <c r="E28" s="34"/>
      <c r="F28" s="34"/>
      <c r="G28" s="34"/>
      <c r="H28" s="34"/>
      <c r="I28" s="30"/>
    </row>
    <row r="29" spans="1:9" s="32" customFormat="1" ht="15">
      <c r="A29" s="24"/>
      <c r="B29" s="24" t="s">
        <v>75</v>
      </c>
      <c r="C29" s="24"/>
      <c r="D29" s="34"/>
      <c r="E29" s="34">
        <v>137</v>
      </c>
      <c r="G29" s="33">
        <f>SUM(D29:F29)</f>
        <v>137</v>
      </c>
      <c r="H29" s="34"/>
      <c r="I29" s="30">
        <f>+G29+H29</f>
        <v>137</v>
      </c>
    </row>
    <row r="30" spans="1:9" s="32" customFormat="1" ht="15">
      <c r="A30" s="24"/>
      <c r="B30" s="24"/>
      <c r="C30" s="24"/>
      <c r="D30" s="34"/>
      <c r="E30" s="34"/>
      <c r="F30" s="34"/>
      <c r="G30" s="33"/>
      <c r="H30" s="34"/>
      <c r="I30" s="30"/>
    </row>
    <row r="31" spans="1:9" s="32" customFormat="1" ht="15">
      <c r="A31" s="24"/>
      <c r="B31" s="24" t="s">
        <v>70</v>
      </c>
      <c r="C31" s="24"/>
      <c r="D31" s="34"/>
      <c r="E31" s="34"/>
      <c r="F31" s="34">
        <f>'IS'!F30</f>
        <v>5670</v>
      </c>
      <c r="G31" s="33">
        <f>SUM(D31:F31)</f>
        <v>5670</v>
      </c>
      <c r="H31" s="34">
        <f>'IS'!F31</f>
        <v>-1</v>
      </c>
      <c r="I31" s="30">
        <f>+G31+H31</f>
        <v>5669</v>
      </c>
    </row>
    <row r="32" spans="1:9" s="32" customFormat="1" ht="15">
      <c r="A32" s="24"/>
      <c r="B32" s="24"/>
      <c r="C32" s="24"/>
      <c r="D32" s="34"/>
      <c r="E32" s="34"/>
      <c r="F32" s="34"/>
      <c r="G32" s="34"/>
      <c r="H32" s="34"/>
      <c r="I32" s="34"/>
    </row>
    <row r="33" spans="1:9" s="32" customFormat="1" ht="15.75" thickBot="1">
      <c r="A33" s="24"/>
      <c r="B33" s="24" t="s">
        <v>98</v>
      </c>
      <c r="C33" s="24"/>
      <c r="D33" s="48">
        <f aca="true" t="shared" si="1" ref="D33:I33">SUM(D27:D32)</f>
        <v>40059</v>
      </c>
      <c r="E33" s="48">
        <f t="shared" si="1"/>
        <v>-204</v>
      </c>
      <c r="F33" s="48">
        <f t="shared" si="1"/>
        <v>27103</v>
      </c>
      <c r="G33" s="48">
        <f t="shared" si="1"/>
        <v>66958</v>
      </c>
      <c r="H33" s="48">
        <f t="shared" si="1"/>
        <v>37</v>
      </c>
      <c r="I33" s="48">
        <f t="shared" si="1"/>
        <v>66995</v>
      </c>
    </row>
    <row r="34" spans="1:9" s="32" customFormat="1" ht="15.75" thickTop="1">
      <c r="A34" s="24"/>
      <c r="B34" s="24"/>
      <c r="C34" s="24"/>
      <c r="D34" s="34"/>
      <c r="E34" s="34"/>
      <c r="F34" s="34"/>
      <c r="G34" s="34"/>
      <c r="H34" s="34"/>
      <c r="I34" s="34"/>
    </row>
    <row r="35" spans="1:9" s="32" customFormat="1" ht="15">
      <c r="A35" s="24"/>
      <c r="B35" s="24"/>
      <c r="C35" s="24"/>
      <c r="D35" s="34"/>
      <c r="E35" s="34"/>
      <c r="F35" s="34"/>
      <c r="G35" s="34"/>
      <c r="H35" s="34"/>
      <c r="I35" s="34"/>
    </row>
    <row r="36" spans="1:9" s="32" customFormat="1" ht="15">
      <c r="A36" s="24"/>
      <c r="B36" s="24"/>
      <c r="C36" s="24"/>
      <c r="D36" s="34"/>
      <c r="E36" s="34"/>
      <c r="F36" s="34"/>
      <c r="G36" s="34"/>
      <c r="H36" s="34"/>
      <c r="I36" s="34"/>
    </row>
    <row r="37" spans="1:7" s="32" customFormat="1" ht="15">
      <c r="A37" s="24"/>
      <c r="B37" s="24"/>
      <c r="C37" s="13"/>
      <c r="D37" s="34"/>
      <c r="E37" s="34"/>
      <c r="F37" s="34"/>
      <c r="G37" s="34"/>
    </row>
    <row r="38" s="32" customFormat="1" ht="14.25"/>
    <row r="39" s="32" customFormat="1" ht="14.25"/>
    <row r="40" s="32" customFormat="1" ht="14.25"/>
    <row r="41" s="32" customFormat="1" ht="14.25"/>
    <row r="42" s="24" customFormat="1" ht="15">
      <c r="B42" s="24" t="s">
        <v>86</v>
      </c>
    </row>
    <row r="43" s="32" customFormat="1" ht="14.25"/>
  </sheetData>
  <mergeCells count="1">
    <mergeCell ref="D7:G7"/>
  </mergeCells>
  <printOptions/>
  <pageMargins left="0.3937007874015748" right="0.3937007874015748" top="0.5905511811023623" bottom="0.5905511811023623" header="0.5118110236220472" footer="0.5118110236220472"/>
  <pageSetup cellComments="atEnd"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view="pageBreakPreview" zoomScale="75" zoomScaleNormal="80" zoomScaleSheetLayoutView="75" workbookViewId="0" topLeftCell="A1">
      <selection activeCell="B17" sqref="B17"/>
    </sheetView>
  </sheetViews>
  <sheetFormatPr defaultColWidth="9.140625" defaultRowHeight="12.75"/>
  <cols>
    <col min="1" max="1" width="2.57421875" style="20" customWidth="1"/>
    <col min="2" max="2" width="3.140625" style="20" customWidth="1"/>
    <col min="3" max="3" width="62.00390625" style="20" customWidth="1"/>
    <col min="4" max="4" width="23.8515625" style="20" customWidth="1"/>
    <col min="5" max="5" width="1.8515625" style="15" customWidth="1"/>
    <col min="6" max="6" width="27.57421875" style="20" customWidth="1"/>
    <col min="7" max="16384" width="9.28125" style="20" customWidth="1"/>
  </cols>
  <sheetData>
    <row r="1" spans="1:6" s="37" customFormat="1" ht="15.75">
      <c r="A1" s="35"/>
      <c r="B1" s="2" t="s">
        <v>51</v>
      </c>
      <c r="C1" s="35"/>
      <c r="D1" s="35"/>
      <c r="E1" s="35"/>
      <c r="F1" s="36"/>
    </row>
    <row r="2" spans="1:6" s="37" customFormat="1" ht="15.75">
      <c r="A2" s="35"/>
      <c r="B2" s="2" t="s">
        <v>0</v>
      </c>
      <c r="C2" s="35"/>
      <c r="D2" s="35"/>
      <c r="E2" s="35"/>
      <c r="F2" s="36"/>
    </row>
    <row r="3" spans="1:6" s="37" customFormat="1" ht="15.75">
      <c r="A3" s="35"/>
      <c r="B3" s="35"/>
      <c r="C3" s="35"/>
      <c r="D3" s="35"/>
      <c r="E3" s="35"/>
      <c r="F3" s="36"/>
    </row>
    <row r="4" spans="1:6" s="37" customFormat="1" ht="15.75">
      <c r="A4" s="35"/>
      <c r="B4" s="35" t="s">
        <v>23</v>
      </c>
      <c r="C4" s="35"/>
      <c r="D4" s="35"/>
      <c r="E4" s="35"/>
      <c r="F4" s="36"/>
    </row>
    <row r="5" spans="1:6" s="37" customFormat="1" ht="15.75">
      <c r="A5" s="35"/>
      <c r="B5" s="26" t="s">
        <v>91</v>
      </c>
      <c r="C5" s="35"/>
      <c r="D5" s="35"/>
      <c r="E5" s="35"/>
      <c r="F5" s="36"/>
    </row>
    <row r="6" spans="1:6" s="15" customFormat="1" ht="15">
      <c r="A6" s="13"/>
      <c r="B6" s="70" t="s">
        <v>88</v>
      </c>
      <c r="C6" s="13"/>
      <c r="D6" s="13"/>
      <c r="E6" s="13"/>
      <c r="F6" s="14"/>
    </row>
    <row r="7" spans="1:6" s="15" customFormat="1" ht="15">
      <c r="A7" s="13"/>
      <c r="B7" s="13"/>
      <c r="C7" s="13"/>
      <c r="D7" s="39" t="s">
        <v>93</v>
      </c>
      <c r="E7" s="39"/>
      <c r="F7" s="39" t="s">
        <v>99</v>
      </c>
    </row>
    <row r="8" spans="1:6" s="15" customFormat="1" ht="15">
      <c r="A8" s="13"/>
      <c r="B8" s="13"/>
      <c r="C8" s="13"/>
      <c r="D8" s="16" t="s">
        <v>4</v>
      </c>
      <c r="E8" s="16"/>
      <c r="F8" s="16" t="s">
        <v>4</v>
      </c>
    </row>
    <row r="9" spans="1:6" s="15" customFormat="1" ht="15">
      <c r="A9" s="13"/>
      <c r="B9" s="13"/>
      <c r="C9" s="13"/>
      <c r="D9" s="13"/>
      <c r="E9" s="13"/>
      <c r="F9" s="14"/>
    </row>
    <row r="10" spans="1:6" s="15" customFormat="1" ht="15">
      <c r="A10" s="13"/>
      <c r="B10" s="13" t="s">
        <v>105</v>
      </c>
      <c r="C10" s="13"/>
      <c r="D10" s="30">
        <v>4414</v>
      </c>
      <c r="E10" s="30"/>
      <c r="F10" s="30">
        <v>-2674</v>
      </c>
    </row>
    <row r="11" spans="1:6" s="15" customFormat="1" ht="15">
      <c r="A11" s="13"/>
      <c r="B11" s="13"/>
      <c r="C11" s="13"/>
      <c r="D11" s="30"/>
      <c r="E11" s="30"/>
      <c r="F11" s="30"/>
    </row>
    <row r="12" spans="1:6" s="15" customFormat="1" ht="15">
      <c r="A12" s="13"/>
      <c r="B12" s="13" t="s">
        <v>79</v>
      </c>
      <c r="C12" s="13"/>
      <c r="D12" s="30">
        <v>-2478</v>
      </c>
      <c r="E12" s="30"/>
      <c r="F12" s="30">
        <v>-339</v>
      </c>
    </row>
    <row r="13" spans="1:6" s="15" customFormat="1" ht="15">
      <c r="A13" s="13"/>
      <c r="B13" s="13"/>
      <c r="C13" s="13"/>
      <c r="D13" s="30"/>
      <c r="E13" s="30"/>
      <c r="F13" s="30"/>
    </row>
    <row r="14" spans="1:6" s="15" customFormat="1" ht="15">
      <c r="A14" s="13"/>
      <c r="B14" s="13" t="s">
        <v>106</v>
      </c>
      <c r="C14" s="13"/>
      <c r="D14" s="30">
        <v>603</v>
      </c>
      <c r="E14" s="30"/>
      <c r="F14" s="30">
        <v>-1060</v>
      </c>
    </row>
    <row r="15" spans="1:6" s="15" customFormat="1" ht="15">
      <c r="A15" s="13"/>
      <c r="B15" s="13"/>
      <c r="C15" s="13"/>
      <c r="D15" s="40"/>
      <c r="E15" s="30"/>
      <c r="F15" s="40"/>
    </row>
    <row r="16" spans="1:8" s="15" customFormat="1" ht="15">
      <c r="A16" s="13"/>
      <c r="B16" s="13" t="s">
        <v>107</v>
      </c>
      <c r="C16" s="13"/>
      <c r="D16" s="30">
        <f>D14+D12+D10</f>
        <v>2539</v>
      </c>
      <c r="E16" s="30"/>
      <c r="F16" s="30">
        <f>F14+F12+F10</f>
        <v>-4073</v>
      </c>
      <c r="G16" s="18"/>
      <c r="H16" s="17"/>
    </row>
    <row r="17" spans="1:6" s="15" customFormat="1" ht="15">
      <c r="A17" s="13"/>
      <c r="B17" s="13"/>
      <c r="C17" s="13"/>
      <c r="D17" s="30"/>
      <c r="E17" s="30"/>
      <c r="F17" s="30"/>
    </row>
    <row r="18" spans="1:6" s="15" customFormat="1" ht="15">
      <c r="A18" s="13"/>
      <c r="B18" s="13" t="s">
        <v>61</v>
      </c>
      <c r="C18" s="13"/>
      <c r="D18" s="30">
        <v>7697</v>
      </c>
      <c r="E18" s="30"/>
      <c r="F18" s="30">
        <v>8543</v>
      </c>
    </row>
    <row r="19" spans="1:6" s="15" customFormat="1" ht="15">
      <c r="A19" s="13"/>
      <c r="B19" s="13"/>
      <c r="C19" s="13"/>
      <c r="D19" s="30"/>
      <c r="E19" s="30"/>
      <c r="F19" s="30"/>
    </row>
    <row r="20" spans="1:6" s="15" customFormat="1" ht="15">
      <c r="A20" s="13"/>
      <c r="B20" s="13" t="s">
        <v>60</v>
      </c>
      <c r="C20" s="13"/>
      <c r="D20" s="41">
        <v>137</v>
      </c>
      <c r="E20" s="41"/>
      <c r="F20" s="41">
        <v>-175</v>
      </c>
    </row>
    <row r="21" spans="1:6" s="15" customFormat="1" ht="15">
      <c r="A21" s="13"/>
      <c r="B21" s="13"/>
      <c r="C21" s="13"/>
      <c r="D21" s="30"/>
      <c r="E21" s="30"/>
      <c r="F21" s="30"/>
    </row>
    <row r="22" spans="1:6" s="15" customFormat="1" ht="15.75" thickBot="1">
      <c r="A22" s="13"/>
      <c r="B22" s="13" t="s">
        <v>62</v>
      </c>
      <c r="C22" s="13"/>
      <c r="D22" s="38">
        <f>SUM(D16:D20)</f>
        <v>10373</v>
      </c>
      <c r="E22" s="30"/>
      <c r="F22" s="38">
        <f>SUM(F15:F20)</f>
        <v>4295</v>
      </c>
    </row>
    <row r="23" spans="1:6" s="15" customFormat="1" ht="15.75" thickTop="1">
      <c r="A23" s="13"/>
      <c r="B23" s="13"/>
      <c r="C23" s="13"/>
      <c r="D23" s="14"/>
      <c r="E23" s="14"/>
      <c r="F23" s="14"/>
    </row>
    <row r="24" spans="1:6" s="15" customFormat="1" ht="15">
      <c r="A24" s="13"/>
      <c r="B24" s="13"/>
      <c r="C24" s="13"/>
      <c r="D24" s="14"/>
      <c r="E24" s="14"/>
      <c r="F24" s="14"/>
    </row>
    <row r="25" spans="1:6" s="15" customFormat="1" ht="15">
      <c r="A25" s="13"/>
      <c r="B25" s="13"/>
      <c r="C25" s="13"/>
      <c r="D25" s="14"/>
      <c r="E25" s="14"/>
      <c r="F25" s="14"/>
    </row>
    <row r="26" spans="1:6" s="15" customFormat="1" ht="15">
      <c r="A26" s="13"/>
      <c r="B26" s="13"/>
      <c r="C26" s="13"/>
      <c r="D26" s="14"/>
      <c r="E26" s="14"/>
      <c r="F26" s="14"/>
    </row>
    <row r="27" spans="1:6" s="15" customFormat="1" ht="15">
      <c r="A27" s="13"/>
      <c r="B27" s="13" t="s">
        <v>69</v>
      </c>
      <c r="C27" s="13"/>
      <c r="D27" s="14"/>
      <c r="E27" s="14"/>
      <c r="F27" s="14"/>
    </row>
    <row r="28" spans="1:6" s="15" customFormat="1" ht="15">
      <c r="A28" s="13"/>
      <c r="B28" s="13"/>
      <c r="C28" s="13"/>
      <c r="D28" s="14"/>
      <c r="E28" s="14"/>
      <c r="F28" s="14"/>
    </row>
    <row r="29" spans="1:6" s="15" customFormat="1" ht="15">
      <c r="A29" s="13"/>
      <c r="B29" s="13"/>
      <c r="C29" s="13"/>
      <c r="D29" s="16" t="s">
        <v>68</v>
      </c>
      <c r="E29" s="16"/>
      <c r="F29" s="16" t="s">
        <v>68</v>
      </c>
    </row>
    <row r="30" spans="1:6" s="15" customFormat="1" ht="15">
      <c r="A30" s="13"/>
      <c r="B30" s="13"/>
      <c r="C30" s="13"/>
      <c r="D30" s="39" t="s">
        <v>93</v>
      </c>
      <c r="E30" s="39"/>
      <c r="F30" s="39" t="s">
        <v>99</v>
      </c>
    </row>
    <row r="31" spans="1:6" s="15" customFormat="1" ht="15">
      <c r="A31" s="13"/>
      <c r="B31" s="13"/>
      <c r="C31" s="13"/>
      <c r="D31" s="16" t="s">
        <v>4</v>
      </c>
      <c r="E31" s="16"/>
      <c r="F31" s="16" t="s">
        <v>4</v>
      </c>
    </row>
    <row r="32" spans="1:6" s="15" customFormat="1" ht="15">
      <c r="A32" s="13"/>
      <c r="B32" s="13"/>
      <c r="C32" s="13"/>
      <c r="D32" s="14"/>
      <c r="E32" s="14"/>
      <c r="F32" s="14"/>
    </row>
    <row r="33" spans="1:6" s="15" customFormat="1" ht="15">
      <c r="A33" s="13"/>
      <c r="B33" s="13" t="s">
        <v>63</v>
      </c>
      <c r="C33" s="13"/>
      <c r="D33" s="30">
        <v>10692</v>
      </c>
      <c r="E33" s="30"/>
      <c r="F33" s="30">
        <v>5839</v>
      </c>
    </row>
    <row r="34" spans="1:6" s="15" customFormat="1" ht="15">
      <c r="A34" s="13"/>
      <c r="B34" s="13" t="s">
        <v>64</v>
      </c>
      <c r="C34" s="13"/>
      <c r="D34" s="30">
        <v>-319</v>
      </c>
      <c r="E34" s="30"/>
      <c r="F34" s="30">
        <v>-1544</v>
      </c>
    </row>
    <row r="35" spans="1:6" s="15" customFormat="1" ht="15.75" thickBot="1">
      <c r="A35" s="13"/>
      <c r="B35" s="13"/>
      <c r="C35" s="13"/>
      <c r="D35" s="38">
        <f>+D33+D34</f>
        <v>10373</v>
      </c>
      <c r="E35" s="30"/>
      <c r="F35" s="38">
        <f>+F33+F34</f>
        <v>4295</v>
      </c>
    </row>
    <row r="36" spans="1:6" s="15" customFormat="1" ht="15.75" thickTop="1">
      <c r="A36" s="13"/>
      <c r="B36" s="13"/>
      <c r="C36" s="13"/>
      <c r="D36" s="30"/>
      <c r="E36" s="30"/>
      <c r="F36" s="30"/>
    </row>
    <row r="37" spans="1:6" s="15" customFormat="1" ht="15">
      <c r="A37" s="13"/>
      <c r="B37" s="13"/>
      <c r="C37" s="13"/>
      <c r="D37" s="30"/>
      <c r="E37" s="30"/>
      <c r="F37" s="30"/>
    </row>
    <row r="38" spans="1:6" s="15" customFormat="1" ht="15">
      <c r="A38" s="13"/>
      <c r="B38" s="13"/>
      <c r="C38" s="13"/>
      <c r="D38" s="30"/>
      <c r="E38" s="30"/>
      <c r="F38" s="30"/>
    </row>
    <row r="39" spans="1:6" s="15" customFormat="1" ht="15">
      <c r="A39" s="13"/>
      <c r="B39" s="13" t="s">
        <v>67</v>
      </c>
      <c r="C39" s="13"/>
      <c r="D39" s="13"/>
      <c r="E39" s="13"/>
      <c r="F39" s="14"/>
    </row>
    <row r="40" spans="1:6" s="15" customFormat="1" ht="15">
      <c r="A40" s="13"/>
      <c r="B40" s="13" t="s">
        <v>85</v>
      </c>
      <c r="C40" s="13"/>
      <c r="D40" s="13"/>
      <c r="E40" s="13"/>
      <c r="F40" s="13"/>
    </row>
    <row r="41" spans="1:6" ht="15">
      <c r="A41" s="19"/>
      <c r="B41" s="19"/>
      <c r="C41" s="19"/>
      <c r="D41" s="19"/>
      <c r="E41" s="13"/>
      <c r="F41" s="19"/>
    </row>
  </sheetData>
  <printOptions/>
  <pageMargins left="0.5905511811023623" right="0.1968503937007874" top="0.7874015748031497" bottom="0.3937007874015748" header="0.5118110236220472" footer="0.5118110236220472"/>
  <pageSetup cellComments="atEnd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wonglp</cp:lastModifiedBy>
  <cp:lastPrinted>2008-11-21T06:09:17Z</cp:lastPrinted>
  <dcterms:created xsi:type="dcterms:W3CDTF">1999-10-18T05:29:27Z</dcterms:created>
  <dcterms:modified xsi:type="dcterms:W3CDTF">2008-11-21T07:09:51Z</dcterms:modified>
  <cp:category/>
  <cp:version/>
  <cp:contentType/>
  <cp:contentStatus/>
  <cp:revision>1</cp:revision>
</cp:coreProperties>
</file>